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berron\Desktop\Mellomlagring dokument\2017\"/>
    </mc:Choice>
  </mc:AlternateContent>
  <bookViews>
    <workbookView xWindow="0" yWindow="0" windowWidth="25200" windowHeight="11985" tabRatio="500"/>
  </bookViews>
  <sheets>
    <sheet name="2017" sheetId="2" r:id="rId1"/>
    <sheet name="Ark1" sheetId="1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3" i="2" l="1"/>
  <c r="R13" i="2"/>
  <c r="T7" i="2"/>
  <c r="T9" i="2" s="1"/>
  <c r="U9" i="2" s="1"/>
  <c r="T8" i="2"/>
  <c r="U8" i="2" s="1"/>
  <c r="V13" i="2"/>
  <c r="V26" i="2" s="1"/>
  <c r="X13" i="2"/>
  <c r="V20" i="2"/>
  <c r="R24" i="2"/>
  <c r="R20" i="2"/>
  <c r="R14" i="2"/>
  <c r="R26" i="2" s="1"/>
  <c r="R15" i="2"/>
  <c r="R16" i="2"/>
  <c r="R17" i="2"/>
  <c r="R18" i="2"/>
  <c r="R19" i="2"/>
  <c r="R21" i="2"/>
  <c r="R22" i="2"/>
  <c r="R23" i="2"/>
  <c r="R25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V6" i="2"/>
  <c r="V7" i="2"/>
  <c r="T20" i="2" l="1"/>
  <c r="T22" i="2"/>
  <c r="T25" i="2"/>
  <c r="T14" i="2"/>
  <c r="T23" i="2"/>
  <c r="T24" i="2"/>
  <c r="T15" i="2"/>
  <c r="T21" i="2"/>
  <c r="T17" i="2"/>
  <c r="T19" i="2"/>
  <c r="T18" i="2"/>
  <c r="T16" i="2"/>
  <c r="S16" i="2"/>
  <c r="U16" i="2" s="1"/>
  <c r="X16" i="2" s="1"/>
  <c r="S13" i="2"/>
  <c r="U13" i="2" s="1"/>
  <c r="S18" i="2"/>
  <c r="U18" i="2" s="1"/>
  <c r="X18" i="2" s="1"/>
  <c r="S25" i="2"/>
  <c r="U25" i="2" s="1"/>
  <c r="X25" i="2" s="1"/>
  <c r="S14" i="2"/>
  <c r="S23" i="2"/>
  <c r="U23" i="2" s="1"/>
  <c r="X23" i="2" s="1"/>
  <c r="S19" i="2"/>
  <c r="U19" i="2" s="1"/>
  <c r="X19" i="2" s="1"/>
  <c r="S20" i="2"/>
  <c r="U20" i="2" s="1"/>
  <c r="S22" i="2"/>
  <c r="U22" i="2" s="1"/>
  <c r="X22" i="2" s="1"/>
  <c r="S24" i="2"/>
  <c r="U24" i="2" s="1"/>
  <c r="W20" i="2" s="1"/>
  <c r="W26" i="2" s="1"/>
  <c r="S15" i="2"/>
  <c r="U15" i="2" s="1"/>
  <c r="X15" i="2" s="1"/>
  <c r="S21" i="2"/>
  <c r="U21" i="2" s="1"/>
  <c r="X21" i="2" s="1"/>
  <c r="S17" i="2"/>
  <c r="U17" i="2" s="1"/>
  <c r="X17" i="2" s="1"/>
  <c r="T13" i="2"/>
  <c r="X20" i="2" l="1"/>
  <c r="T26" i="2"/>
  <c r="S26" i="2"/>
  <c r="U14" i="2"/>
  <c r="X14" i="2" l="1"/>
  <c r="X26" i="2" s="1"/>
  <c r="U26" i="2"/>
</calcChain>
</file>

<file path=xl/sharedStrings.xml><?xml version="1.0" encoding="utf-8"?>
<sst xmlns="http://schemas.openxmlformats.org/spreadsheetml/2006/main" count="95" uniqueCount="65">
  <si>
    <t>Alpint</t>
  </si>
  <si>
    <t>Barneidrett</t>
  </si>
  <si>
    <t>Friidrett</t>
  </si>
  <si>
    <t>Handball</t>
  </si>
  <si>
    <t>Handbak</t>
  </si>
  <si>
    <t>Herre trimmen</t>
  </si>
  <si>
    <t>Klatring</t>
  </si>
  <si>
    <t>Karate</t>
  </si>
  <si>
    <t>Langrenn</t>
  </si>
  <si>
    <t>Orientering</t>
  </si>
  <si>
    <t>Styrkeløft</t>
  </si>
  <si>
    <t>Symjing</t>
  </si>
  <si>
    <t>Teakwondo</t>
  </si>
  <si>
    <t>Trimm gruppa</t>
  </si>
  <si>
    <t>Turn</t>
  </si>
  <si>
    <t>Medlemstall IR</t>
  </si>
  <si>
    <t>Sogndal Idrettsråd</t>
  </si>
  <si>
    <t>Tildelt søknad</t>
  </si>
  <si>
    <t>6 til 12 år</t>
  </si>
  <si>
    <t>13 til 19 år</t>
  </si>
  <si>
    <t>Kvinner</t>
  </si>
  <si>
    <t>Menn</t>
  </si>
  <si>
    <t>Sum</t>
  </si>
  <si>
    <t>Beløp</t>
  </si>
  <si>
    <t>0-5</t>
  </si>
  <si>
    <t>6-12</t>
  </si>
  <si>
    <t>13-19</t>
  </si>
  <si>
    <t>20-25</t>
  </si>
  <si>
    <t>26-</t>
  </si>
  <si>
    <t>Totalt</t>
  </si>
  <si>
    <t/>
  </si>
  <si>
    <t>IR1420</t>
  </si>
  <si>
    <t>Sogndal Idrettsråd (12/12)</t>
  </si>
  <si>
    <t>KL14200018</t>
  </si>
  <si>
    <t>Fjærland Idrettslag</t>
  </si>
  <si>
    <t>KL14200002</t>
  </si>
  <si>
    <t>Fjøra Fotballklubb</t>
  </si>
  <si>
    <t>KL14200003</t>
  </si>
  <si>
    <t>Kaupanger Idrettslag</t>
  </si>
  <si>
    <t>KL14200008</t>
  </si>
  <si>
    <t>Norane IL.*</t>
  </si>
  <si>
    <t>KL14200024</t>
  </si>
  <si>
    <t>Sjøspretten IL</t>
  </si>
  <si>
    <t>KL14200025</t>
  </si>
  <si>
    <t>Sogn fridykkarklubb*</t>
  </si>
  <si>
    <t>KL14200023</t>
  </si>
  <si>
    <t>Sogn Motorsportklubb*</t>
  </si>
  <si>
    <t>KL14200004</t>
  </si>
  <si>
    <t>Sogndal Idrettslag</t>
  </si>
  <si>
    <t>KL14200016</t>
  </si>
  <si>
    <t>SOGNDAL IDRETTSLAG FOTBALL*</t>
  </si>
  <si>
    <t>KL14200009</t>
  </si>
  <si>
    <t>Sogndal Køyre og Rideklubb*</t>
  </si>
  <si>
    <t>KL14200006</t>
  </si>
  <si>
    <t>Sogndal Pistolklubb*</t>
  </si>
  <si>
    <t>KL14200005</t>
  </si>
  <si>
    <t>Studentspretten Idrettslag</t>
  </si>
  <si>
    <t>Utbetalt til idrettslag</t>
  </si>
  <si>
    <t>Omfordeling</t>
  </si>
  <si>
    <t>Støtte pr. medlem</t>
  </si>
  <si>
    <t>LAM støtte totalt</t>
  </si>
  <si>
    <t>Pr. medlemsmasse</t>
  </si>
  <si>
    <t>Alle</t>
  </si>
  <si>
    <t>Fordeling</t>
  </si>
  <si>
    <t>Tildelt høve medlemsmasse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</si>
</sst>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 [$kr-414]\ * #,##0_ ;_ [$kr-414]\ * \-#,##0_ ;_ [$kr-414]\ * &quot;-&quot;??_ ;_ @_ "/>
    <numFmt numFmtId="166" formatCode="_(* #,##0.00_);_(* \(#,##0.00\);_(* &quot;-&quot;??_);_(@_)"/>
    <numFmt numFmtId="167" formatCode="_(* #,##0_);_(* \(#,##0\);_(* &quot;-&quot;??_);_(@_)"/>
    <numFmt numFmtId="168" formatCode="0.0\ %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4.9989318521683403E-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1"/>
      <name val="Calibri"/>
      <scheme val="minor"/>
    </font>
    <font>
      <b/>
      <sz val="10"/>
      <color rgb="FFFFFFFF"/>
      <name val="Tahoma"/>
    </font>
    <font>
      <sz val="11"/>
      <name val="Calibri"/>
    </font>
    <font>
      <b/>
      <sz val="10"/>
      <color rgb="FFFFFFFF"/>
      <name val="Arial"/>
    </font>
    <font>
      <b/>
      <sz val="10"/>
      <color rgb="FF000000"/>
      <name val="Arial"/>
    </font>
    <font>
      <b/>
      <sz val="11"/>
      <name val="Calibri"/>
    </font>
    <font>
      <b/>
      <sz val="10"/>
      <name val="Arial"/>
      <family val="2"/>
    </font>
    <font>
      <sz val="10"/>
      <color rgb="FF000000"/>
      <name val="Arial"/>
    </font>
    <font>
      <b/>
      <sz val="11"/>
      <name val="Calibri"/>
      <scheme val="minor"/>
    </font>
    <font>
      <b/>
      <sz val="11"/>
      <color rgb="FF333333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000000"/>
        <bgColor rgb="FF000000"/>
      </patternFill>
    </fill>
    <fill>
      <patternFill patternType="solid">
        <fgColor rgb="FF696969"/>
        <bgColor rgb="FF696969"/>
      </patternFill>
    </fill>
    <fill>
      <patternFill patternType="solid">
        <fgColor rgb="FFF5F5F5"/>
        <bgColor rgb="FFF5F5F5"/>
      </patternFill>
    </fill>
    <fill>
      <patternFill patternType="solid">
        <fgColor rgb="FFFFFF00"/>
        <bgColor rgb="FFF5F5F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theme="7" tint="0.3999755851924192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7" tint="0.39997558519241921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rgb="FFDCDCD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CDCDC"/>
      </left>
      <right/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Font="1" applyBorder="1"/>
    <xf numFmtId="165" fontId="3" fillId="0" borderId="2" xfId="1" applyNumberFormat="1" applyFont="1" applyBorder="1" applyAlignment="1">
      <alignment horizontal="center"/>
    </xf>
    <xf numFmtId="0" fontId="3" fillId="2" borderId="3" xfId="0" applyFont="1" applyFill="1" applyBorder="1"/>
    <xf numFmtId="165" fontId="3" fillId="2" borderId="4" xfId="1" applyNumberFormat="1" applyFont="1" applyFill="1" applyBorder="1" applyAlignment="1">
      <alignment horizontal="center"/>
    </xf>
    <xf numFmtId="0" fontId="3" fillId="0" borderId="3" xfId="0" applyFont="1" applyBorder="1"/>
    <xf numFmtId="165" fontId="3" fillId="0" borderId="4" xfId="1" applyNumberFormat="1" applyFont="1" applyBorder="1" applyAlignment="1">
      <alignment horizontal="center"/>
    </xf>
    <xf numFmtId="0" fontId="0" fillId="2" borderId="3" xfId="0" applyFont="1" applyFill="1" applyBorder="1"/>
    <xf numFmtId="165" fontId="0" fillId="2" borderId="4" xfId="1" applyNumberFormat="1" applyFont="1" applyFill="1" applyBorder="1" applyAlignment="1">
      <alignment horizontal="center"/>
    </xf>
    <xf numFmtId="0" fontId="0" fillId="0" borderId="3" xfId="0" applyFont="1" applyBorder="1"/>
    <xf numFmtId="165" fontId="0" fillId="0" borderId="4" xfId="1" applyNumberFormat="1" applyFont="1" applyBorder="1" applyAlignment="1">
      <alignment horizontal="center"/>
    </xf>
    <xf numFmtId="0" fontId="6" fillId="0" borderId="0" xfId="4"/>
    <xf numFmtId="0" fontId="8" fillId="3" borderId="0" xfId="4" applyNumberFormat="1" applyFont="1" applyFill="1" applyBorder="1" applyAlignment="1">
      <alignment vertical="top" wrapText="1" readingOrder="1"/>
    </xf>
    <xf numFmtId="0" fontId="9" fillId="0" borderId="0" xfId="4" applyFont="1" applyFill="1" applyBorder="1"/>
    <xf numFmtId="0" fontId="10" fillId="4" borderId="0" xfId="4" applyNumberFormat="1" applyFont="1" applyFill="1" applyBorder="1" applyAlignment="1">
      <alignment vertical="top" wrapText="1" readingOrder="1"/>
    </xf>
    <xf numFmtId="0" fontId="9" fillId="0" borderId="5" xfId="4" applyNumberFormat="1" applyFont="1" applyFill="1" applyBorder="1" applyAlignment="1">
      <alignment vertical="top" wrapText="1"/>
    </xf>
    <xf numFmtId="0" fontId="11" fillId="5" borderId="6" xfId="4" applyNumberFormat="1" applyFont="1" applyFill="1" applyBorder="1" applyAlignment="1">
      <alignment horizontal="center" vertical="center" wrapText="1" readingOrder="1"/>
    </xf>
    <xf numFmtId="0" fontId="13" fillId="0" borderId="6" xfId="4" applyFont="1" applyBorder="1" applyAlignment="1">
      <alignment horizontal="center" vertical="center"/>
    </xf>
    <xf numFmtId="0" fontId="11" fillId="6" borderId="6" xfId="4" applyNumberFormat="1" applyFont="1" applyFill="1" applyBorder="1" applyAlignment="1">
      <alignment horizontal="center" vertical="center" wrapText="1" readingOrder="1"/>
    </xf>
    <xf numFmtId="0" fontId="12" fillId="0" borderId="0" xfId="4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1" fillId="0" borderId="6" xfId="4" applyNumberFormat="1" applyFont="1" applyFill="1" applyBorder="1" applyAlignment="1">
      <alignment vertical="top" wrapText="1" readingOrder="1"/>
    </xf>
    <xf numFmtId="0" fontId="11" fillId="0" borderId="6" xfId="4" applyNumberFormat="1" applyFont="1" applyFill="1" applyBorder="1" applyAlignment="1">
      <alignment horizontal="right" vertical="top" wrapText="1" readingOrder="1"/>
    </xf>
    <xf numFmtId="0" fontId="11" fillId="7" borderId="6" xfId="4" applyNumberFormat="1" applyFont="1" applyFill="1" applyBorder="1" applyAlignment="1">
      <alignment horizontal="right" vertical="center" wrapText="1" readingOrder="1"/>
    </xf>
    <xf numFmtId="0" fontId="11" fillId="0" borderId="6" xfId="4" applyNumberFormat="1" applyFont="1" applyFill="1" applyBorder="1" applyAlignment="1">
      <alignment horizontal="right" vertical="center" wrapText="1" readingOrder="1"/>
    </xf>
    <xf numFmtId="0" fontId="13" fillId="0" borderId="6" xfId="4" applyFont="1" applyBorder="1" applyAlignment="1">
      <alignment vertical="center"/>
    </xf>
    <xf numFmtId="167" fontId="13" fillId="0" borderId="6" xfId="4" applyNumberFormat="1" applyFont="1" applyBorder="1" applyAlignment="1">
      <alignment vertical="center"/>
    </xf>
    <xf numFmtId="0" fontId="14" fillId="0" borderId="6" xfId="4" applyNumberFormat="1" applyFont="1" applyFill="1" applyBorder="1" applyAlignment="1">
      <alignment vertical="top" wrapText="1" readingOrder="1"/>
    </xf>
    <xf numFmtId="0" fontId="14" fillId="0" borderId="6" xfId="4" applyNumberFormat="1" applyFont="1" applyFill="1" applyBorder="1" applyAlignment="1">
      <alignment horizontal="right" vertical="top" wrapText="1" readingOrder="1"/>
    </xf>
    <xf numFmtId="0" fontId="14" fillId="7" borderId="6" xfId="4" applyNumberFormat="1" applyFont="1" applyFill="1" applyBorder="1" applyAlignment="1">
      <alignment horizontal="right" vertical="center" wrapText="1" readingOrder="1"/>
    </xf>
    <xf numFmtId="0" fontId="14" fillId="0" borderId="6" xfId="4" applyNumberFormat="1" applyFont="1" applyFill="1" applyBorder="1" applyAlignment="1">
      <alignment horizontal="right" vertical="center" wrapText="1" readingOrder="1"/>
    </xf>
    <xf numFmtId="0" fontId="6" fillId="0" borderId="6" xfId="4" applyBorder="1" applyAlignment="1">
      <alignment vertical="center"/>
    </xf>
    <xf numFmtId="167" fontId="6" fillId="0" borderId="6" xfId="4" applyNumberFormat="1" applyBorder="1" applyAlignment="1">
      <alignment vertical="center"/>
    </xf>
    <xf numFmtId="167" fontId="6" fillId="0" borderId="6" xfId="4" applyNumberFormat="1" applyBorder="1"/>
    <xf numFmtId="0" fontId="11" fillId="0" borderId="12" xfId="4" applyNumberFormat="1" applyFont="1" applyFill="1" applyBorder="1" applyAlignment="1">
      <alignment horizontal="right" vertical="top" wrapText="1" readingOrder="1"/>
    </xf>
    <xf numFmtId="0" fontId="11" fillId="0" borderId="9" xfId="4" applyNumberFormat="1" applyFont="1" applyFill="1" applyBorder="1" applyAlignment="1">
      <alignment horizontal="right" vertical="top" wrapText="1" readingOrder="1"/>
    </xf>
    <xf numFmtId="0" fontId="11" fillId="0" borderId="0" xfId="4" applyNumberFormat="1" applyFont="1" applyFill="1" applyBorder="1" applyAlignment="1">
      <alignment horizontal="right" vertical="top" wrapText="1" readingOrder="1"/>
    </xf>
    <xf numFmtId="167" fontId="13" fillId="0" borderId="13" xfId="4" applyNumberFormat="1" applyFont="1" applyFill="1" applyBorder="1"/>
    <xf numFmtId="0" fontId="6" fillId="0" borderId="6" xfId="4" applyBorder="1"/>
    <xf numFmtId="0" fontId="13" fillId="0" borderId="6" xfId="4" applyFont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11" fillId="0" borderId="8" xfId="4" applyNumberFormat="1" applyFont="1" applyFill="1" applyBorder="1" applyAlignment="1">
      <alignment horizontal="right" vertical="top" wrapText="1" readingOrder="1"/>
    </xf>
    <xf numFmtId="0" fontId="11" fillId="7" borderId="13" xfId="4" applyNumberFormat="1" applyFont="1" applyFill="1" applyBorder="1" applyAlignment="1">
      <alignment horizontal="right" vertical="top" wrapText="1" readingOrder="1"/>
    </xf>
    <xf numFmtId="0" fontId="11" fillId="0" borderId="13" xfId="4" applyNumberFormat="1" applyFont="1" applyFill="1" applyBorder="1" applyAlignment="1">
      <alignment horizontal="right" vertical="top" wrapText="1" readingOrder="1"/>
    </xf>
    <xf numFmtId="167" fontId="13" fillId="0" borderId="13" xfId="6" applyNumberFormat="1" applyFont="1" applyBorder="1"/>
    <xf numFmtId="0" fontId="15" fillId="0" borderId="0" xfId="4" applyFont="1"/>
    <xf numFmtId="167" fontId="0" fillId="0" borderId="6" xfId="6" applyNumberFormat="1" applyFont="1" applyBorder="1" applyAlignment="1">
      <alignment horizontal="right"/>
    </xf>
    <xf numFmtId="168" fontId="0" fillId="0" borderId="6" xfId="5" applyNumberFormat="1" applyFont="1" applyBorder="1"/>
    <xf numFmtId="0" fontId="7" fillId="0" borderId="6" xfId="4" applyFont="1" applyFill="1" applyBorder="1" applyAlignment="1">
      <alignment horizontal="center"/>
    </xf>
    <xf numFmtId="167" fontId="7" fillId="0" borderId="6" xfId="6" applyNumberFormat="1" applyFont="1" applyBorder="1"/>
    <xf numFmtId="167" fontId="7" fillId="0" borderId="6" xfId="4" applyNumberFormat="1" applyFont="1" applyBorder="1"/>
    <xf numFmtId="10" fontId="7" fillId="0" borderId="6" xfId="5" applyNumberFormat="1" applyFont="1" applyFill="1" applyBorder="1"/>
    <xf numFmtId="0" fontId="13" fillId="0" borderId="6" xfId="4" applyFont="1" applyBorder="1"/>
    <xf numFmtId="167" fontId="2" fillId="0" borderId="6" xfId="6" applyNumberFormat="1" applyFont="1" applyBorder="1" applyAlignment="1">
      <alignment horizontal="right"/>
    </xf>
    <xf numFmtId="0" fontId="15" fillId="0" borderId="6" xfId="4" applyFont="1" applyBorder="1"/>
    <xf numFmtId="168" fontId="13" fillId="0" borderId="6" xfId="4" applyNumberFormat="1" applyFont="1" applyBorder="1"/>
    <xf numFmtId="167" fontId="16" fillId="0" borderId="6" xfId="6" applyNumberFormat="1" applyFont="1" applyBorder="1"/>
    <xf numFmtId="9" fontId="2" fillId="0" borderId="6" xfId="5" applyFont="1" applyBorder="1"/>
    <xf numFmtId="167" fontId="13" fillId="0" borderId="6" xfId="4" applyNumberFormat="1" applyFont="1" applyFill="1" applyBorder="1"/>
    <xf numFmtId="167" fontId="0" fillId="0" borderId="7" xfId="6" applyNumberFormat="1" applyFont="1" applyFill="1" applyBorder="1"/>
    <xf numFmtId="167" fontId="13" fillId="0" borderId="13" xfId="6" applyNumberFormat="1" applyFont="1" applyFill="1" applyBorder="1"/>
    <xf numFmtId="167" fontId="13" fillId="0" borderId="6" xfId="4" applyNumberFormat="1" applyFont="1" applyBorder="1"/>
    <xf numFmtId="0" fontId="14" fillId="7" borderId="6" xfId="4" applyNumberFormat="1" applyFont="1" applyFill="1" applyBorder="1" applyAlignment="1">
      <alignment horizontal="right" vertical="center" wrapText="1" readingOrder="1"/>
    </xf>
    <xf numFmtId="0" fontId="12" fillId="0" borderId="10" xfId="4" applyNumberFormat="1" applyFont="1" applyFill="1" applyBorder="1" applyAlignment="1">
      <alignment vertical="top" wrapText="1"/>
    </xf>
    <xf numFmtId="0" fontId="12" fillId="0" borderId="11" xfId="4" applyNumberFormat="1" applyFont="1" applyFill="1" applyBorder="1" applyAlignment="1">
      <alignment vertical="top" wrapText="1"/>
    </xf>
    <xf numFmtId="0" fontId="11" fillId="7" borderId="13" xfId="4" applyNumberFormat="1" applyFont="1" applyFill="1" applyBorder="1" applyAlignment="1">
      <alignment horizontal="right" vertical="top" wrapText="1" readingOrder="1"/>
    </xf>
    <xf numFmtId="0" fontId="9" fillId="0" borderId="14" xfId="4" applyNumberFormat="1" applyFont="1" applyFill="1" applyBorder="1" applyAlignment="1">
      <alignment vertical="top" wrapText="1"/>
    </xf>
    <xf numFmtId="0" fontId="11" fillId="0" borderId="8" xfId="4" applyNumberFormat="1" applyFont="1" applyFill="1" applyBorder="1" applyAlignment="1">
      <alignment horizontal="right" vertical="top" wrapText="1" readingOrder="1"/>
    </xf>
    <xf numFmtId="0" fontId="11" fillId="0" borderId="11" xfId="4" applyNumberFormat="1" applyFont="1" applyFill="1" applyBorder="1" applyAlignment="1">
      <alignment horizontal="right" vertical="top" wrapText="1" readingOrder="1"/>
    </xf>
    <xf numFmtId="0" fontId="11" fillId="5" borderId="6" xfId="4" applyNumberFormat="1" applyFont="1" applyFill="1" applyBorder="1" applyAlignment="1">
      <alignment horizontal="center" vertical="center" wrapText="1" readingOrder="1"/>
    </xf>
    <xf numFmtId="0" fontId="12" fillId="0" borderId="6" xfId="4" applyNumberFormat="1" applyFont="1" applyFill="1" applyBorder="1" applyAlignment="1">
      <alignment horizontal="center" vertical="center" wrapText="1"/>
    </xf>
    <xf numFmtId="0" fontId="12" fillId="5" borderId="6" xfId="4" applyNumberFormat="1" applyFont="1" applyFill="1" applyBorder="1" applyAlignment="1">
      <alignment horizontal="center" vertical="center" wrapText="1"/>
    </xf>
    <xf numFmtId="0" fontId="11" fillId="6" borderId="6" xfId="4" applyNumberFormat="1" applyFont="1" applyFill="1" applyBorder="1" applyAlignment="1">
      <alignment horizontal="center" vertical="center" wrapText="1" readingOrder="1"/>
    </xf>
    <xf numFmtId="0" fontId="11" fillId="7" borderId="7" xfId="4" applyNumberFormat="1" applyFont="1" applyFill="1" applyBorder="1" applyAlignment="1">
      <alignment horizontal="right" vertical="center" wrapText="1" readingOrder="1"/>
    </xf>
    <xf numFmtId="0" fontId="11" fillId="7" borderId="15" xfId="4" applyNumberFormat="1" applyFont="1" applyFill="1" applyBorder="1" applyAlignment="1">
      <alignment horizontal="right" vertical="center" wrapText="1" readingOrder="1"/>
    </xf>
  </cellXfs>
  <cellStyles count="7">
    <cellStyle name="Benyttet hyperkobling" xfId="3" builtinId="9" hidden="1"/>
    <cellStyle name="Hyperkobling" xfId="2" builtinId="8" hidden="1"/>
    <cellStyle name="Komma" xfId="1" builtinId="3"/>
    <cellStyle name="Komma 2" xfId="6"/>
    <cellStyle name="Normal" xfId="0" builtinId="0"/>
    <cellStyle name="Normal 2" xfId="4"/>
    <cellStyle name="Prosent 2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27"/>
  <sheetViews>
    <sheetView tabSelected="1" topLeftCell="B1" zoomScale="118" workbookViewId="0">
      <selection activeCell="U30" sqref="U30"/>
    </sheetView>
  </sheetViews>
  <sheetFormatPr baseColWidth="10" defaultColWidth="10.875" defaultRowHeight="12.75" x14ac:dyDescent="0.2"/>
  <cols>
    <col min="1" max="1" width="14.625" style="11" customWidth="1"/>
    <col min="2" max="2" width="29" style="11" customWidth="1"/>
    <col min="3" max="3" width="0" style="11" hidden="1" customWidth="1"/>
    <col min="4" max="5" width="10.875" style="11"/>
    <col min="6" max="9" width="0" style="11" hidden="1" customWidth="1"/>
    <col min="10" max="10" width="10.875" style="11"/>
    <col min="11" max="11" width="0" style="11" hidden="1" customWidth="1"/>
    <col min="12" max="12" width="10.875" style="11"/>
    <col min="13" max="16" width="0" style="11" hidden="1" customWidth="1"/>
    <col min="17" max="18" width="10.875" style="11"/>
    <col min="19" max="19" width="14" style="11" bestFit="1" customWidth="1"/>
    <col min="20" max="20" width="11.5" style="11" bestFit="1" customWidth="1"/>
    <col min="21" max="21" width="15" style="11" bestFit="1" customWidth="1"/>
    <col min="22" max="22" width="9.625" style="11" bestFit="1" customWidth="1"/>
    <col min="23" max="23" width="11" style="11" bestFit="1" customWidth="1"/>
    <col min="24" max="24" width="9.375" style="11" bestFit="1" customWidth="1"/>
    <col min="25" max="16384" width="10.875" style="11"/>
  </cols>
  <sheetData>
    <row r="4" spans="1:24" ht="15" x14ac:dyDescent="0.25">
      <c r="S4" s="45" t="s">
        <v>63</v>
      </c>
      <c r="V4" s="45"/>
    </row>
    <row r="5" spans="1:24" ht="26.1" customHeight="1" x14ac:dyDescent="0.25">
      <c r="B5" s="12" t="s">
        <v>15</v>
      </c>
      <c r="C5" s="13"/>
      <c r="D5" s="13"/>
      <c r="E5" s="13"/>
      <c r="F5" s="13"/>
      <c r="G5" s="13"/>
      <c r="H5" s="13"/>
      <c r="I5" s="13"/>
      <c r="J5" s="13"/>
      <c r="K5" s="13"/>
      <c r="L5" s="13"/>
      <c r="S5" s="52" t="s">
        <v>60</v>
      </c>
      <c r="T5" s="56">
        <v>525216</v>
      </c>
      <c r="U5" s="52"/>
      <c r="V5" s="57">
        <v>1</v>
      </c>
    </row>
    <row r="6" spans="1:24" ht="15" customHeight="1" x14ac:dyDescent="0.25">
      <c r="B6" s="14" t="s">
        <v>16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S6" s="38" t="s">
        <v>17</v>
      </c>
      <c r="T6" s="46">
        <v>27076</v>
      </c>
      <c r="U6" s="38"/>
      <c r="V6" s="47">
        <f>T6/T5</f>
        <v>5.1552123316882956E-2</v>
      </c>
    </row>
    <row r="7" spans="1:24" ht="15" customHeight="1" x14ac:dyDescent="0.25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S7" s="52" t="s">
        <v>61</v>
      </c>
      <c r="T7" s="53">
        <f>T5-T6</f>
        <v>498140</v>
      </c>
      <c r="U7" s="54" t="s">
        <v>59</v>
      </c>
      <c r="V7" s="55">
        <f>V5-V6</f>
        <v>0.94844787668311703</v>
      </c>
    </row>
    <row r="8" spans="1:24" ht="15" x14ac:dyDescent="0.25">
      <c r="L8" s="13"/>
      <c r="M8" s="13"/>
      <c r="N8" s="13"/>
      <c r="O8" s="13"/>
      <c r="P8" s="13"/>
      <c r="Q8" s="13"/>
      <c r="S8" s="48" t="s">
        <v>18</v>
      </c>
      <c r="T8" s="49">
        <f>T7*V8</f>
        <v>166030.06200000001</v>
      </c>
      <c r="U8" s="50">
        <f>T8/Q13</f>
        <v>156.63213396226416</v>
      </c>
      <c r="V8" s="51">
        <v>0.33329999999999999</v>
      </c>
    </row>
    <row r="9" spans="1:24" ht="1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S9" s="48" t="s">
        <v>19</v>
      </c>
      <c r="T9" s="49">
        <f>V9*T7</f>
        <v>332109.93799999997</v>
      </c>
      <c r="U9" s="50">
        <f>T9/R13</f>
        <v>401.09895893719801</v>
      </c>
      <c r="V9" s="51">
        <v>0.66669999999999996</v>
      </c>
    </row>
    <row r="10" spans="1:24" ht="1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30" customHeight="1" x14ac:dyDescent="0.2">
      <c r="A11" s="15"/>
      <c r="B11" s="15"/>
      <c r="C11" s="69" t="s">
        <v>20</v>
      </c>
      <c r="D11" s="70"/>
      <c r="E11" s="70"/>
      <c r="F11" s="70"/>
      <c r="G11" s="70"/>
      <c r="H11" s="70"/>
      <c r="I11" s="69" t="s">
        <v>21</v>
      </c>
      <c r="J11" s="70"/>
      <c r="K11" s="70"/>
      <c r="L11" s="70"/>
      <c r="M11" s="70"/>
      <c r="N11" s="70"/>
      <c r="O11" s="70"/>
      <c r="P11" s="69" t="s">
        <v>22</v>
      </c>
      <c r="Q11" s="16" t="s">
        <v>62</v>
      </c>
      <c r="R11" s="17" t="s">
        <v>62</v>
      </c>
      <c r="S11" s="39" t="s">
        <v>23</v>
      </c>
      <c r="T11" s="39" t="s">
        <v>23</v>
      </c>
      <c r="U11" s="39" t="s">
        <v>64</v>
      </c>
      <c r="V11" s="39" t="s">
        <v>17</v>
      </c>
      <c r="W11" s="39" t="s">
        <v>58</v>
      </c>
      <c r="X11" s="40" t="s">
        <v>57</v>
      </c>
    </row>
    <row r="12" spans="1:24" ht="15" x14ac:dyDescent="0.25">
      <c r="A12" s="13"/>
      <c r="B12" s="13"/>
      <c r="C12" s="16" t="s">
        <v>24</v>
      </c>
      <c r="D12" s="18" t="s">
        <v>25</v>
      </c>
      <c r="E12" s="18" t="s">
        <v>26</v>
      </c>
      <c r="F12" s="16" t="s">
        <v>27</v>
      </c>
      <c r="G12" s="16" t="s">
        <v>28</v>
      </c>
      <c r="H12" s="16" t="s">
        <v>22</v>
      </c>
      <c r="I12" s="16" t="s">
        <v>24</v>
      </c>
      <c r="J12" s="18" t="s">
        <v>25</v>
      </c>
      <c r="K12" s="72" t="s">
        <v>26</v>
      </c>
      <c r="L12" s="72"/>
      <c r="M12" s="16" t="s">
        <v>27</v>
      </c>
      <c r="N12" s="16" t="s">
        <v>28</v>
      </c>
      <c r="O12" s="16" t="s">
        <v>22</v>
      </c>
      <c r="P12" s="71"/>
      <c r="Q12" s="19" t="s">
        <v>18</v>
      </c>
      <c r="R12" s="20" t="s">
        <v>19</v>
      </c>
      <c r="S12" s="20" t="s">
        <v>18</v>
      </c>
      <c r="T12" s="20" t="s">
        <v>19</v>
      </c>
      <c r="U12" s="20" t="s">
        <v>29</v>
      </c>
      <c r="V12" s="20" t="s">
        <v>29</v>
      </c>
      <c r="W12" s="20" t="s">
        <v>29</v>
      </c>
      <c r="X12" s="20" t="s">
        <v>29</v>
      </c>
    </row>
    <row r="13" spans="1:24" hidden="1" x14ac:dyDescent="0.2">
      <c r="A13" s="21" t="s">
        <v>31</v>
      </c>
      <c r="B13" s="21" t="s">
        <v>32</v>
      </c>
      <c r="C13" s="22">
        <v>39</v>
      </c>
      <c r="D13" s="23">
        <v>490</v>
      </c>
      <c r="E13" s="23">
        <v>381</v>
      </c>
      <c r="F13" s="24">
        <v>365</v>
      </c>
      <c r="G13" s="24">
        <v>600</v>
      </c>
      <c r="H13" s="24">
        <v>1875</v>
      </c>
      <c r="I13" s="24">
        <v>47</v>
      </c>
      <c r="J13" s="23">
        <v>570</v>
      </c>
      <c r="K13" s="73">
        <v>447</v>
      </c>
      <c r="L13" s="74"/>
      <c r="M13" s="24">
        <v>495</v>
      </c>
      <c r="N13" s="24">
        <v>759</v>
      </c>
      <c r="O13" s="24">
        <v>2318</v>
      </c>
      <c r="P13" s="24">
        <v>4193</v>
      </c>
      <c r="Q13" s="25">
        <f>D13+J13</f>
        <v>1060</v>
      </c>
      <c r="R13" s="25">
        <f>E13+K13</f>
        <v>828</v>
      </c>
      <c r="S13" s="26">
        <f t="shared" ref="S13:S25" si="0">(D13+J13)*$U$8</f>
        <v>166030.06200000001</v>
      </c>
      <c r="T13" s="26">
        <f t="shared" ref="T13:T25" si="1">R13*$U$9</f>
        <v>332109.93799999997</v>
      </c>
      <c r="U13" s="58">
        <f t="shared" ref="U13:U25" si="2">SUM(S13:T13)</f>
        <v>498140</v>
      </c>
      <c r="V13" s="26">
        <f>T6</f>
        <v>27076</v>
      </c>
      <c r="W13" s="26">
        <v>0</v>
      </c>
      <c r="X13" s="61">
        <f>T5</f>
        <v>525216</v>
      </c>
    </row>
    <row r="14" spans="1:24" ht="15.75" x14ac:dyDescent="0.25">
      <c r="A14" s="27" t="s">
        <v>33</v>
      </c>
      <c r="B14" s="27" t="s">
        <v>34</v>
      </c>
      <c r="C14" s="28">
        <v>4</v>
      </c>
      <c r="D14" s="29">
        <v>13</v>
      </c>
      <c r="E14" s="29">
        <v>15</v>
      </c>
      <c r="F14" s="30">
        <v>1</v>
      </c>
      <c r="G14" s="30">
        <v>44</v>
      </c>
      <c r="H14" s="30">
        <v>77</v>
      </c>
      <c r="I14" s="30">
        <v>4</v>
      </c>
      <c r="J14" s="29">
        <v>15</v>
      </c>
      <c r="K14" s="62">
        <v>14</v>
      </c>
      <c r="L14" s="62"/>
      <c r="M14" s="30">
        <v>2</v>
      </c>
      <c r="N14" s="30">
        <v>53</v>
      </c>
      <c r="O14" s="30">
        <v>88</v>
      </c>
      <c r="P14" s="24">
        <v>165</v>
      </c>
      <c r="Q14" s="31">
        <f t="shared" ref="Q14:R25" si="3">D14+J14</f>
        <v>28</v>
      </c>
      <c r="R14" s="31">
        <f t="shared" si="3"/>
        <v>29</v>
      </c>
      <c r="S14" s="32">
        <f t="shared" si="0"/>
        <v>4385.6997509433968</v>
      </c>
      <c r="T14" s="32">
        <f t="shared" si="1"/>
        <v>11631.869809178743</v>
      </c>
      <c r="U14" s="59">
        <f t="shared" si="2"/>
        <v>16017.56956012214</v>
      </c>
      <c r="V14" s="32"/>
      <c r="W14" s="32"/>
      <c r="X14" s="33">
        <f>U14</f>
        <v>16017.56956012214</v>
      </c>
    </row>
    <row r="15" spans="1:24" ht="15.75" x14ac:dyDescent="0.25">
      <c r="A15" s="27" t="s">
        <v>35</v>
      </c>
      <c r="B15" s="27" t="s">
        <v>36</v>
      </c>
      <c r="C15" s="28">
        <v>0</v>
      </c>
      <c r="D15" s="29">
        <v>0</v>
      </c>
      <c r="E15" s="29">
        <v>0</v>
      </c>
      <c r="F15" s="30">
        <v>6</v>
      </c>
      <c r="G15" s="30">
        <v>12</v>
      </c>
      <c r="H15" s="30">
        <v>18</v>
      </c>
      <c r="I15" s="30">
        <v>0</v>
      </c>
      <c r="J15" s="29">
        <v>0</v>
      </c>
      <c r="K15" s="62">
        <v>6</v>
      </c>
      <c r="L15" s="62"/>
      <c r="M15" s="30">
        <v>19</v>
      </c>
      <c r="N15" s="30">
        <v>13</v>
      </c>
      <c r="O15" s="30">
        <v>38</v>
      </c>
      <c r="P15" s="24">
        <v>56</v>
      </c>
      <c r="Q15" s="31">
        <f t="shared" si="3"/>
        <v>0</v>
      </c>
      <c r="R15" s="31">
        <f t="shared" si="3"/>
        <v>6</v>
      </c>
      <c r="S15" s="32">
        <f t="shared" si="0"/>
        <v>0</v>
      </c>
      <c r="T15" s="32">
        <f t="shared" si="1"/>
        <v>2406.5937536231881</v>
      </c>
      <c r="U15" s="59">
        <f t="shared" si="2"/>
        <v>2406.5937536231881</v>
      </c>
      <c r="V15" s="32"/>
      <c r="W15" s="32"/>
      <c r="X15" s="33">
        <f t="shared" ref="X15:X25" si="4">U15</f>
        <v>2406.5937536231881</v>
      </c>
    </row>
    <row r="16" spans="1:24" ht="15.75" x14ac:dyDescent="0.25">
      <c r="A16" s="27" t="s">
        <v>37</v>
      </c>
      <c r="B16" s="27" t="s">
        <v>38</v>
      </c>
      <c r="C16" s="28">
        <v>9</v>
      </c>
      <c r="D16" s="29">
        <v>52</v>
      </c>
      <c r="E16" s="29">
        <v>69</v>
      </c>
      <c r="F16" s="30">
        <v>36</v>
      </c>
      <c r="G16" s="30">
        <v>167</v>
      </c>
      <c r="H16" s="30">
        <v>333</v>
      </c>
      <c r="I16" s="30">
        <v>16</v>
      </c>
      <c r="J16" s="29">
        <v>59</v>
      </c>
      <c r="K16" s="62">
        <v>56</v>
      </c>
      <c r="L16" s="62"/>
      <c r="M16" s="30">
        <v>29</v>
      </c>
      <c r="N16" s="30">
        <v>205</v>
      </c>
      <c r="O16" s="30">
        <v>365</v>
      </c>
      <c r="P16" s="24">
        <v>698</v>
      </c>
      <c r="Q16" s="31">
        <f t="shared" si="3"/>
        <v>111</v>
      </c>
      <c r="R16" s="31">
        <f t="shared" si="3"/>
        <v>125</v>
      </c>
      <c r="S16" s="32">
        <f t="shared" si="0"/>
        <v>17386.166869811321</v>
      </c>
      <c r="T16" s="32">
        <f t="shared" si="1"/>
        <v>50137.369867149748</v>
      </c>
      <c r="U16" s="59">
        <f t="shared" si="2"/>
        <v>67523.536736961076</v>
      </c>
      <c r="V16" s="32"/>
      <c r="W16" s="32"/>
      <c r="X16" s="33">
        <f t="shared" si="4"/>
        <v>67523.536736961076</v>
      </c>
    </row>
    <row r="17" spans="1:24" ht="15.75" x14ac:dyDescent="0.25">
      <c r="A17" s="27" t="s">
        <v>39</v>
      </c>
      <c r="B17" s="27" t="s">
        <v>40</v>
      </c>
      <c r="C17" s="28">
        <v>9</v>
      </c>
      <c r="D17" s="29">
        <v>25</v>
      </c>
      <c r="E17" s="29">
        <v>8</v>
      </c>
      <c r="F17" s="30">
        <v>2</v>
      </c>
      <c r="G17" s="30">
        <v>53</v>
      </c>
      <c r="H17" s="30">
        <v>97</v>
      </c>
      <c r="I17" s="30">
        <v>7</v>
      </c>
      <c r="J17" s="29">
        <v>20</v>
      </c>
      <c r="K17" s="62">
        <v>5</v>
      </c>
      <c r="L17" s="62"/>
      <c r="M17" s="30">
        <v>3</v>
      </c>
      <c r="N17" s="30">
        <v>48</v>
      </c>
      <c r="O17" s="30">
        <v>83</v>
      </c>
      <c r="P17" s="24">
        <v>180</v>
      </c>
      <c r="Q17" s="31">
        <f t="shared" si="3"/>
        <v>45</v>
      </c>
      <c r="R17" s="31">
        <f t="shared" si="3"/>
        <v>13</v>
      </c>
      <c r="S17" s="32">
        <f t="shared" si="0"/>
        <v>7048.4460283018871</v>
      </c>
      <c r="T17" s="32">
        <f t="shared" si="1"/>
        <v>5214.2864661835738</v>
      </c>
      <c r="U17" s="59">
        <f t="shared" si="2"/>
        <v>12262.732494485461</v>
      </c>
      <c r="V17" s="32"/>
      <c r="W17" s="32"/>
      <c r="X17" s="33">
        <f t="shared" si="4"/>
        <v>12262.732494485461</v>
      </c>
    </row>
    <row r="18" spans="1:24" ht="15.75" x14ac:dyDescent="0.25">
      <c r="A18" s="27" t="s">
        <v>41</v>
      </c>
      <c r="B18" s="27" t="s">
        <v>42</v>
      </c>
      <c r="C18" s="28">
        <v>0</v>
      </c>
      <c r="D18" s="29">
        <v>0</v>
      </c>
      <c r="E18" s="29">
        <v>15</v>
      </c>
      <c r="F18" s="30">
        <v>79</v>
      </c>
      <c r="G18" s="30">
        <v>11</v>
      </c>
      <c r="H18" s="30">
        <v>105</v>
      </c>
      <c r="I18" s="30">
        <v>0</v>
      </c>
      <c r="J18" s="29">
        <v>0</v>
      </c>
      <c r="K18" s="62">
        <v>10</v>
      </c>
      <c r="L18" s="62"/>
      <c r="M18" s="30">
        <v>122</v>
      </c>
      <c r="N18" s="30">
        <v>23</v>
      </c>
      <c r="O18" s="30">
        <v>155</v>
      </c>
      <c r="P18" s="24">
        <v>260</v>
      </c>
      <c r="Q18" s="31">
        <f t="shared" si="3"/>
        <v>0</v>
      </c>
      <c r="R18" s="31">
        <f t="shared" si="3"/>
        <v>25</v>
      </c>
      <c r="S18" s="32">
        <f t="shared" si="0"/>
        <v>0</v>
      </c>
      <c r="T18" s="32">
        <f t="shared" si="1"/>
        <v>10027.473973429951</v>
      </c>
      <c r="U18" s="59">
        <f t="shared" si="2"/>
        <v>10027.473973429951</v>
      </c>
      <c r="V18" s="32"/>
      <c r="W18" s="32"/>
      <c r="X18" s="33">
        <f t="shared" si="4"/>
        <v>10027.473973429951</v>
      </c>
    </row>
    <row r="19" spans="1:24" ht="15.75" x14ac:dyDescent="0.25">
      <c r="A19" s="27" t="s">
        <v>43</v>
      </c>
      <c r="B19" s="27" t="s">
        <v>44</v>
      </c>
      <c r="C19" s="28">
        <v>0</v>
      </c>
      <c r="D19" s="29">
        <v>22</v>
      </c>
      <c r="E19" s="29">
        <v>2</v>
      </c>
      <c r="F19" s="30">
        <v>3</v>
      </c>
      <c r="G19" s="30">
        <v>8</v>
      </c>
      <c r="H19" s="30">
        <v>35</v>
      </c>
      <c r="I19" s="30">
        <v>0</v>
      </c>
      <c r="J19" s="29">
        <v>5</v>
      </c>
      <c r="K19" s="62">
        <v>11</v>
      </c>
      <c r="L19" s="62"/>
      <c r="M19" s="30">
        <v>5</v>
      </c>
      <c r="N19" s="30">
        <v>16</v>
      </c>
      <c r="O19" s="30">
        <v>37</v>
      </c>
      <c r="P19" s="24">
        <v>72</v>
      </c>
      <c r="Q19" s="31">
        <f t="shared" si="3"/>
        <v>27</v>
      </c>
      <c r="R19" s="31">
        <f t="shared" si="3"/>
        <v>13</v>
      </c>
      <c r="S19" s="32">
        <f t="shared" si="0"/>
        <v>4229.0676169811322</v>
      </c>
      <c r="T19" s="32">
        <f t="shared" si="1"/>
        <v>5214.2864661835738</v>
      </c>
      <c r="U19" s="59">
        <f t="shared" si="2"/>
        <v>9443.354083164706</v>
      </c>
      <c r="V19" s="32"/>
      <c r="W19" s="32"/>
      <c r="X19" s="33">
        <f t="shared" si="4"/>
        <v>9443.354083164706</v>
      </c>
    </row>
    <row r="20" spans="1:24" ht="15.75" x14ac:dyDescent="0.25">
      <c r="A20" s="27" t="s">
        <v>45</v>
      </c>
      <c r="B20" s="27" t="s">
        <v>46</v>
      </c>
      <c r="C20" s="28">
        <v>0</v>
      </c>
      <c r="D20" s="29">
        <v>4</v>
      </c>
      <c r="E20" s="29">
        <v>0</v>
      </c>
      <c r="F20" s="30">
        <v>0</v>
      </c>
      <c r="G20" s="30">
        <v>0</v>
      </c>
      <c r="H20" s="30">
        <v>4</v>
      </c>
      <c r="I20" s="30">
        <v>0</v>
      </c>
      <c r="J20" s="29">
        <v>25</v>
      </c>
      <c r="K20" s="62">
        <v>3</v>
      </c>
      <c r="L20" s="62"/>
      <c r="M20" s="30">
        <v>5</v>
      </c>
      <c r="N20" s="30">
        <v>13</v>
      </c>
      <c r="O20" s="30">
        <v>46</v>
      </c>
      <c r="P20" s="24">
        <v>50</v>
      </c>
      <c r="Q20" s="31">
        <f t="shared" si="3"/>
        <v>29</v>
      </c>
      <c r="R20" s="31">
        <f t="shared" si="3"/>
        <v>3</v>
      </c>
      <c r="S20" s="32">
        <f t="shared" si="0"/>
        <v>4542.3318849056604</v>
      </c>
      <c r="T20" s="32">
        <f t="shared" si="1"/>
        <v>1203.2968768115941</v>
      </c>
      <c r="U20" s="59">
        <f t="shared" si="2"/>
        <v>5745.6287617172547</v>
      </c>
      <c r="V20" s="32">
        <f>T6</f>
        <v>27076</v>
      </c>
      <c r="W20" s="32">
        <f>U24</f>
        <v>401.09895893719801</v>
      </c>
      <c r="X20" s="33">
        <f>U20+V20+W20</f>
        <v>33222.727720654453</v>
      </c>
    </row>
    <row r="21" spans="1:24" ht="15.75" x14ac:dyDescent="0.25">
      <c r="A21" s="27" t="s">
        <v>47</v>
      </c>
      <c r="B21" s="27" t="s">
        <v>48</v>
      </c>
      <c r="C21" s="28">
        <v>15</v>
      </c>
      <c r="D21" s="29">
        <v>218</v>
      </c>
      <c r="E21" s="29">
        <v>163</v>
      </c>
      <c r="F21" s="30">
        <v>34</v>
      </c>
      <c r="G21" s="30">
        <v>168</v>
      </c>
      <c r="H21" s="30">
        <v>598</v>
      </c>
      <c r="I21" s="30">
        <v>18</v>
      </c>
      <c r="J21" s="29">
        <v>245</v>
      </c>
      <c r="K21" s="62">
        <v>175</v>
      </c>
      <c r="L21" s="62"/>
      <c r="M21" s="30">
        <v>49</v>
      </c>
      <c r="N21" s="30">
        <v>166</v>
      </c>
      <c r="O21" s="30">
        <v>653</v>
      </c>
      <c r="P21" s="24">
        <v>1251</v>
      </c>
      <c r="Q21" s="31">
        <f t="shared" si="3"/>
        <v>463</v>
      </c>
      <c r="R21" s="31">
        <f t="shared" si="3"/>
        <v>338</v>
      </c>
      <c r="S21" s="32">
        <f t="shared" si="0"/>
        <v>72520.678024528301</v>
      </c>
      <c r="T21" s="32">
        <f t="shared" si="1"/>
        <v>135571.44812077293</v>
      </c>
      <c r="U21" s="59">
        <f t="shared" si="2"/>
        <v>208092.12614530121</v>
      </c>
      <c r="V21" s="32"/>
      <c r="W21" s="32"/>
      <c r="X21" s="33">
        <f t="shared" si="4"/>
        <v>208092.12614530121</v>
      </c>
    </row>
    <row r="22" spans="1:24" ht="15.75" x14ac:dyDescent="0.25">
      <c r="A22" s="27" t="s">
        <v>49</v>
      </c>
      <c r="B22" s="27" t="s">
        <v>50</v>
      </c>
      <c r="C22" s="28">
        <v>0</v>
      </c>
      <c r="D22" s="29">
        <v>148</v>
      </c>
      <c r="E22" s="29">
        <v>64</v>
      </c>
      <c r="F22" s="30">
        <v>10</v>
      </c>
      <c r="G22" s="30">
        <v>100</v>
      </c>
      <c r="H22" s="30">
        <v>322</v>
      </c>
      <c r="I22" s="30">
        <v>0</v>
      </c>
      <c r="J22" s="29">
        <v>201</v>
      </c>
      <c r="K22" s="62">
        <v>144</v>
      </c>
      <c r="L22" s="62"/>
      <c r="M22" s="30">
        <v>41</v>
      </c>
      <c r="N22" s="30">
        <v>172</v>
      </c>
      <c r="O22" s="30">
        <v>558</v>
      </c>
      <c r="P22" s="24">
        <v>880</v>
      </c>
      <c r="Q22" s="31">
        <f t="shared" si="3"/>
        <v>349</v>
      </c>
      <c r="R22" s="31">
        <f t="shared" si="3"/>
        <v>208</v>
      </c>
      <c r="S22" s="32">
        <f t="shared" si="0"/>
        <v>54664.614752830195</v>
      </c>
      <c r="T22" s="32">
        <f t="shared" si="1"/>
        <v>83428.583458937181</v>
      </c>
      <c r="U22" s="59">
        <f t="shared" si="2"/>
        <v>138093.19821176736</v>
      </c>
      <c r="V22" s="32"/>
      <c r="W22" s="32"/>
      <c r="X22" s="33">
        <f t="shared" si="4"/>
        <v>138093.19821176736</v>
      </c>
    </row>
    <row r="23" spans="1:24" ht="15.75" x14ac:dyDescent="0.25">
      <c r="A23" s="27" t="s">
        <v>51</v>
      </c>
      <c r="B23" s="27" t="s">
        <v>52</v>
      </c>
      <c r="C23" s="28">
        <v>2</v>
      </c>
      <c r="D23" s="29">
        <v>8</v>
      </c>
      <c r="E23" s="29">
        <v>7</v>
      </c>
      <c r="F23" s="30">
        <v>14</v>
      </c>
      <c r="G23" s="30">
        <v>25</v>
      </c>
      <c r="H23" s="30">
        <v>56</v>
      </c>
      <c r="I23" s="30">
        <v>1</v>
      </c>
      <c r="J23" s="29">
        <v>0</v>
      </c>
      <c r="K23" s="62">
        <v>2</v>
      </c>
      <c r="L23" s="62"/>
      <c r="M23" s="30">
        <v>1</v>
      </c>
      <c r="N23" s="30">
        <v>8</v>
      </c>
      <c r="O23" s="30">
        <v>12</v>
      </c>
      <c r="P23" s="24">
        <v>68</v>
      </c>
      <c r="Q23" s="31">
        <f t="shared" si="3"/>
        <v>8</v>
      </c>
      <c r="R23" s="31">
        <f t="shared" si="3"/>
        <v>9</v>
      </c>
      <c r="S23" s="32">
        <f t="shared" si="0"/>
        <v>1253.0570716981133</v>
      </c>
      <c r="T23" s="32">
        <f t="shared" si="1"/>
        <v>3609.890630434782</v>
      </c>
      <c r="U23" s="59">
        <f t="shared" si="2"/>
        <v>4862.9477021328948</v>
      </c>
      <c r="V23" s="32"/>
      <c r="W23" s="32"/>
      <c r="X23" s="33">
        <f t="shared" si="4"/>
        <v>4862.9477021328948</v>
      </c>
    </row>
    <row r="24" spans="1:24" ht="15.75" x14ac:dyDescent="0.25">
      <c r="A24" s="27" t="s">
        <v>53</v>
      </c>
      <c r="B24" s="27" t="s">
        <v>54</v>
      </c>
      <c r="C24" s="28">
        <v>0</v>
      </c>
      <c r="D24" s="29">
        <v>0</v>
      </c>
      <c r="E24" s="29">
        <v>0</v>
      </c>
      <c r="F24" s="30">
        <v>0</v>
      </c>
      <c r="G24" s="30">
        <v>1</v>
      </c>
      <c r="H24" s="30">
        <v>1</v>
      </c>
      <c r="I24" s="30">
        <v>0</v>
      </c>
      <c r="J24" s="29">
        <v>0</v>
      </c>
      <c r="K24" s="62">
        <v>1</v>
      </c>
      <c r="L24" s="62"/>
      <c r="M24" s="30">
        <v>0</v>
      </c>
      <c r="N24" s="30">
        <v>9</v>
      </c>
      <c r="O24" s="30">
        <v>10</v>
      </c>
      <c r="P24" s="24">
        <v>11</v>
      </c>
      <c r="Q24" s="31">
        <f t="shared" si="3"/>
        <v>0</v>
      </c>
      <c r="R24" s="31">
        <f t="shared" si="3"/>
        <v>1</v>
      </c>
      <c r="S24" s="32">
        <f t="shared" si="0"/>
        <v>0</v>
      </c>
      <c r="T24" s="32">
        <f t="shared" si="1"/>
        <v>401.09895893719801</v>
      </c>
      <c r="U24" s="59">
        <f t="shared" si="2"/>
        <v>401.09895893719801</v>
      </c>
      <c r="V24" s="32"/>
      <c r="W24" s="32">
        <v>-401</v>
      </c>
      <c r="X24" s="33"/>
    </row>
    <row r="25" spans="1:24" ht="15.75" x14ac:dyDescent="0.25">
      <c r="A25" s="27" t="s">
        <v>55</v>
      </c>
      <c r="B25" s="27" t="s">
        <v>56</v>
      </c>
      <c r="C25" s="28">
        <v>0</v>
      </c>
      <c r="D25" s="29">
        <v>0</v>
      </c>
      <c r="E25" s="29">
        <v>38</v>
      </c>
      <c r="F25" s="30">
        <v>180</v>
      </c>
      <c r="G25" s="30">
        <v>11</v>
      </c>
      <c r="H25" s="30">
        <v>229</v>
      </c>
      <c r="I25" s="30">
        <v>1</v>
      </c>
      <c r="J25" s="29">
        <v>0</v>
      </c>
      <c r="K25" s="62">
        <v>20</v>
      </c>
      <c r="L25" s="62"/>
      <c r="M25" s="30">
        <v>219</v>
      </c>
      <c r="N25" s="30">
        <v>33</v>
      </c>
      <c r="O25" s="30">
        <v>273</v>
      </c>
      <c r="P25" s="24">
        <v>502</v>
      </c>
      <c r="Q25" s="31">
        <f t="shared" si="3"/>
        <v>0</v>
      </c>
      <c r="R25" s="31">
        <f t="shared" si="3"/>
        <v>58</v>
      </c>
      <c r="S25" s="32">
        <f t="shared" si="0"/>
        <v>0</v>
      </c>
      <c r="T25" s="32">
        <f t="shared" si="1"/>
        <v>23263.739618357486</v>
      </c>
      <c r="U25" s="59">
        <f t="shared" si="2"/>
        <v>23263.739618357486</v>
      </c>
      <c r="V25" s="32"/>
      <c r="W25" s="32"/>
      <c r="X25" s="33">
        <f t="shared" si="4"/>
        <v>23263.739618357486</v>
      </c>
    </row>
    <row r="26" spans="1:24" ht="15.75" thickBot="1" x14ac:dyDescent="0.25">
      <c r="A26" s="63" t="s">
        <v>22</v>
      </c>
      <c r="B26" s="64"/>
      <c r="C26" s="41">
        <v>39</v>
      </c>
      <c r="D26" s="42">
        <v>490</v>
      </c>
      <c r="E26" s="42">
        <v>381</v>
      </c>
      <c r="F26" s="43">
        <v>365</v>
      </c>
      <c r="G26" s="43">
        <v>600</v>
      </c>
      <c r="H26" s="43">
        <v>1875</v>
      </c>
      <c r="I26" s="43">
        <v>47</v>
      </c>
      <c r="J26" s="42">
        <v>570</v>
      </c>
      <c r="K26" s="65">
        <v>447</v>
      </c>
      <c r="L26" s="65"/>
      <c r="M26" s="43">
        <v>495</v>
      </c>
      <c r="N26" s="43">
        <v>759</v>
      </c>
      <c r="O26" s="43">
        <v>2318</v>
      </c>
      <c r="P26" s="43">
        <v>4193</v>
      </c>
      <c r="Q26" s="44">
        <f t="shared" ref="Q26:R26" si="5">SUM(Q14:Q25)</f>
        <v>1060</v>
      </c>
      <c r="R26" s="44">
        <f t="shared" si="5"/>
        <v>828</v>
      </c>
      <c r="S26" s="44">
        <f>SUM(S14:S25)</f>
        <v>166030.06200000001</v>
      </c>
      <c r="T26" s="44">
        <f t="shared" ref="T26:U26" si="6">SUM(T14:T25)</f>
        <v>332109.93800000002</v>
      </c>
      <c r="U26" s="60">
        <f t="shared" si="6"/>
        <v>498140</v>
      </c>
      <c r="V26" s="44">
        <f>SUM(V12:V25)</f>
        <v>54152</v>
      </c>
      <c r="W26" s="44">
        <f>SUM(W12:W25)</f>
        <v>9.895893719800597E-2</v>
      </c>
      <c r="X26" s="37">
        <f>SUM(X14:X25)</f>
        <v>525216</v>
      </c>
    </row>
    <row r="27" spans="1:24" ht="15.75" thickTop="1" x14ac:dyDescent="0.2">
      <c r="A27" s="66"/>
      <c r="B27" s="66"/>
      <c r="C27" s="35" t="s">
        <v>30</v>
      </c>
      <c r="D27" s="34" t="s">
        <v>30</v>
      </c>
      <c r="E27" s="34" t="s">
        <v>30</v>
      </c>
      <c r="F27" s="34" t="s">
        <v>30</v>
      </c>
      <c r="G27" s="34" t="s">
        <v>30</v>
      </c>
      <c r="H27" s="34" t="s">
        <v>30</v>
      </c>
      <c r="I27" s="34" t="s">
        <v>30</v>
      </c>
      <c r="J27" s="34" t="s">
        <v>30</v>
      </c>
      <c r="K27" s="67" t="s">
        <v>30</v>
      </c>
      <c r="L27" s="68"/>
      <c r="M27" s="34" t="s">
        <v>30</v>
      </c>
      <c r="N27" s="34" t="s">
        <v>30</v>
      </c>
      <c r="O27" s="34" t="s">
        <v>30</v>
      </c>
      <c r="P27" s="34" t="s">
        <v>30</v>
      </c>
      <c r="Q27" s="36"/>
    </row>
  </sheetData>
  <mergeCells count="21">
    <mergeCell ref="K23:L23"/>
    <mergeCell ref="C11:H11"/>
    <mergeCell ref="I11:O11"/>
    <mergeCell ref="P11:P12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4:L24"/>
    <mergeCell ref="K25:L25"/>
    <mergeCell ref="A26:B26"/>
    <mergeCell ref="K26:L26"/>
    <mergeCell ref="A27:B27"/>
    <mergeCell ref="K27:L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5"/>
    </sheetView>
  </sheetViews>
  <sheetFormatPr baseColWidth="10" defaultRowHeight="15.75" x14ac:dyDescent="0.25"/>
  <cols>
    <col min="1" max="1" width="13.125" bestFit="1" customWidth="1"/>
    <col min="2" max="2" width="8.5" bestFit="1" customWidth="1"/>
  </cols>
  <sheetData>
    <row r="1" spans="1:2" x14ac:dyDescent="0.25">
      <c r="A1" s="1" t="s">
        <v>0</v>
      </c>
      <c r="B1" s="2">
        <v>600</v>
      </c>
    </row>
    <row r="2" spans="1:2" x14ac:dyDescent="0.25">
      <c r="A2" s="3" t="s">
        <v>1</v>
      </c>
      <c r="B2" s="4">
        <v>300</v>
      </c>
    </row>
    <row r="3" spans="1:2" x14ac:dyDescent="0.25">
      <c r="A3" s="5" t="s">
        <v>2</v>
      </c>
      <c r="B3" s="6">
        <v>200</v>
      </c>
    </row>
    <row r="4" spans="1:2" x14ac:dyDescent="0.25">
      <c r="A4" s="7" t="s">
        <v>3</v>
      </c>
      <c r="B4" s="8">
        <v>1940</v>
      </c>
    </row>
    <row r="5" spans="1:2" x14ac:dyDescent="0.25">
      <c r="A5" s="9" t="s">
        <v>4</v>
      </c>
      <c r="B5" s="10">
        <v>1000</v>
      </c>
    </row>
    <row r="6" spans="1:2" x14ac:dyDescent="0.25">
      <c r="A6" s="3" t="s">
        <v>5</v>
      </c>
      <c r="B6" s="4">
        <v>700</v>
      </c>
    </row>
    <row r="7" spans="1:2" x14ac:dyDescent="0.25">
      <c r="A7" s="5" t="s">
        <v>6</v>
      </c>
      <c r="B7" s="6">
        <v>1000</v>
      </c>
    </row>
    <row r="8" spans="1:2" x14ac:dyDescent="0.25">
      <c r="A8" s="3" t="s">
        <v>7</v>
      </c>
      <c r="B8" s="4">
        <v>3000</v>
      </c>
    </row>
    <row r="9" spans="1:2" x14ac:dyDescent="0.25">
      <c r="A9" s="5" t="s">
        <v>8</v>
      </c>
      <c r="B9" s="6">
        <v>400</v>
      </c>
    </row>
    <row r="10" spans="1:2" x14ac:dyDescent="0.25">
      <c r="A10" s="3" t="s">
        <v>9</v>
      </c>
      <c r="B10" s="4">
        <v>350</v>
      </c>
    </row>
    <row r="11" spans="1:2" x14ac:dyDescent="0.25">
      <c r="A11" s="5" t="s">
        <v>10</v>
      </c>
      <c r="B11" s="6">
        <v>2500</v>
      </c>
    </row>
    <row r="12" spans="1:2" x14ac:dyDescent="0.25">
      <c r="A12" s="7" t="s">
        <v>11</v>
      </c>
      <c r="B12" s="8">
        <v>2400</v>
      </c>
    </row>
    <row r="13" spans="1:2" x14ac:dyDescent="0.25">
      <c r="A13" s="5" t="s">
        <v>12</v>
      </c>
      <c r="B13" s="6">
        <v>1200</v>
      </c>
    </row>
    <row r="14" spans="1:2" x14ac:dyDescent="0.25">
      <c r="A14" s="3" t="s">
        <v>13</v>
      </c>
      <c r="B14" s="4">
        <v>400</v>
      </c>
    </row>
    <row r="15" spans="1:2" x14ac:dyDescent="0.25">
      <c r="A15" s="5" t="s">
        <v>14</v>
      </c>
      <c r="B15" s="6"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2017</vt:lpstr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Berit Røneid</cp:lastModifiedBy>
  <cp:lastPrinted>2017-10-26T08:29:54Z</cp:lastPrinted>
  <dcterms:created xsi:type="dcterms:W3CDTF">2017-10-20T18:50:54Z</dcterms:created>
  <dcterms:modified xsi:type="dcterms:W3CDTF">2017-10-26T08:31:05Z</dcterms:modified>
</cp:coreProperties>
</file>